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840" windowWidth="20490" windowHeight="6915" tabRatio="674"/>
  </bookViews>
  <sheets>
    <sheet name="ЛИСТ" sheetId="10" r:id="rId1"/>
  </sheets>
  <definedNames>
    <definedName name="_xlnm._FilterDatabase" localSheetId="0" hidden="1">ЛИСТ!$B$5:$K$72</definedName>
  </definedNames>
  <calcPr calcId="125725" refMode="R1C1"/>
</workbook>
</file>

<file path=xl/calcChain.xml><?xml version="1.0" encoding="utf-8"?>
<calcChain xmlns="http://schemas.openxmlformats.org/spreadsheetml/2006/main">
  <c r="J7" i="10"/>
  <c r="I7" s="1"/>
  <c r="J8"/>
  <c r="I8" s="1"/>
  <c r="J9"/>
  <c r="I9" s="1"/>
  <c r="J10"/>
  <c r="J11"/>
  <c r="J12"/>
  <c r="I12" s="1"/>
  <c r="J13"/>
  <c r="I13" s="1"/>
  <c r="J14"/>
  <c r="J15"/>
  <c r="I15" s="1"/>
  <c r="J16"/>
  <c r="I16" s="1"/>
  <c r="J17"/>
  <c r="I17" s="1"/>
  <c r="J18"/>
  <c r="J19"/>
  <c r="J20"/>
  <c r="I20" s="1"/>
  <c r="J21"/>
  <c r="I21" s="1"/>
  <c r="J22"/>
  <c r="J23"/>
  <c r="I23" s="1"/>
  <c r="J24"/>
  <c r="I24" s="1"/>
  <c r="J25"/>
  <c r="I25" s="1"/>
  <c r="J26"/>
  <c r="J27"/>
  <c r="J28"/>
  <c r="I28" s="1"/>
  <c r="J29"/>
  <c r="I29" s="1"/>
  <c r="J30"/>
  <c r="J31"/>
  <c r="I31" s="1"/>
  <c r="J32"/>
  <c r="I32" s="1"/>
  <c r="J33"/>
  <c r="I33" s="1"/>
  <c r="J34"/>
  <c r="J35"/>
  <c r="J36"/>
  <c r="I36" s="1"/>
  <c r="J37"/>
  <c r="I37" s="1"/>
  <c r="J38"/>
  <c r="J39"/>
  <c r="I39" s="1"/>
  <c r="J40"/>
  <c r="I40" s="1"/>
  <c r="J41"/>
  <c r="I41" s="1"/>
  <c r="J42"/>
  <c r="J43"/>
  <c r="J44"/>
  <c r="I44" s="1"/>
  <c r="J45"/>
  <c r="I45" s="1"/>
  <c r="J46"/>
  <c r="J47"/>
  <c r="I47" s="1"/>
  <c r="J48"/>
  <c r="I48" s="1"/>
  <c r="J49"/>
  <c r="I49" s="1"/>
  <c r="J50"/>
  <c r="J51"/>
  <c r="J52"/>
  <c r="I52" s="1"/>
  <c r="J53"/>
  <c r="I53" s="1"/>
  <c r="J54"/>
  <c r="J55"/>
  <c r="I55" s="1"/>
  <c r="J56"/>
  <c r="I56" s="1"/>
  <c r="J57"/>
  <c r="I57" s="1"/>
  <c r="J58"/>
  <c r="J59"/>
  <c r="J60"/>
  <c r="I60" s="1"/>
  <c r="J61"/>
  <c r="I61" s="1"/>
  <c r="J62"/>
  <c r="J63"/>
  <c r="I63" s="1"/>
  <c r="J64"/>
  <c r="I64" s="1"/>
  <c r="J65"/>
  <c r="I65" s="1"/>
  <c r="J66"/>
  <c r="J67"/>
  <c r="J68"/>
  <c r="I68" s="1"/>
  <c r="J69"/>
  <c r="I69" s="1"/>
  <c r="J70"/>
  <c r="J71"/>
  <c r="I71" s="1"/>
  <c r="J72"/>
  <c r="I72" s="1"/>
  <c r="J6"/>
  <c r="G67"/>
  <c r="G65"/>
  <c r="G64"/>
  <c r="G62"/>
  <c r="G61"/>
  <c r="G59"/>
  <c r="G58"/>
  <c r="G57"/>
  <c r="G46"/>
  <c r="G44"/>
  <c r="G30"/>
  <c r="G21"/>
  <c r="G17"/>
  <c r="G16"/>
  <c r="I10"/>
  <c r="I11"/>
  <c r="I14"/>
  <c r="I18"/>
  <c r="I19"/>
  <c r="I22"/>
  <c r="I26"/>
  <c r="I27"/>
  <c r="I30"/>
  <c r="I34"/>
  <c r="I35"/>
  <c r="I38"/>
  <c r="I42"/>
  <c r="I43"/>
  <c r="I46"/>
  <c r="I50"/>
  <c r="I51"/>
  <c r="I54"/>
  <c r="I58"/>
  <c r="I59"/>
  <c r="I62"/>
  <c r="I66"/>
  <c r="I67"/>
  <c r="I70"/>
  <c r="I6"/>
</calcChain>
</file>

<file path=xl/sharedStrings.xml><?xml version="1.0" encoding="utf-8"?>
<sst xmlns="http://schemas.openxmlformats.org/spreadsheetml/2006/main" count="258" uniqueCount="109">
  <si>
    <t>№</t>
  </si>
  <si>
    <t>Раскрой</t>
  </si>
  <si>
    <t>Остаток, (тн)</t>
  </si>
  <si>
    <t>Прим.</t>
  </si>
  <si>
    <t>хт</t>
  </si>
  <si>
    <t>05КП</t>
  </si>
  <si>
    <t>09Г2С</t>
  </si>
  <si>
    <t>12Х18Н10Т</t>
  </si>
  <si>
    <t>17Г1С</t>
  </si>
  <si>
    <t>20Х13</t>
  </si>
  <si>
    <t>20ХГСА</t>
  </si>
  <si>
    <t>25ХГСА</t>
  </si>
  <si>
    <t>3СП</t>
  </si>
  <si>
    <t>40Х</t>
  </si>
  <si>
    <t>У7А</t>
  </si>
  <si>
    <t>У8А</t>
  </si>
  <si>
    <t>лист</t>
  </si>
  <si>
    <t>1270х3025</t>
  </si>
  <si>
    <t>08ПС</t>
  </si>
  <si>
    <t>1260х1500</t>
  </si>
  <si>
    <t>1260х2500</t>
  </si>
  <si>
    <t>420х2000</t>
  </si>
  <si>
    <t>14Х2Н3МА</t>
  </si>
  <si>
    <t>1210х4070</t>
  </si>
  <si>
    <t>55ГС</t>
  </si>
  <si>
    <t>9ХФ</t>
  </si>
  <si>
    <t>750х1440</t>
  </si>
  <si>
    <t>С440</t>
  </si>
  <si>
    <t>1810х6000</t>
  </si>
  <si>
    <t>1810х6010</t>
  </si>
  <si>
    <t>1330х2650</t>
  </si>
  <si>
    <t>465х2710</t>
  </si>
  <si>
    <t>г/к</t>
  </si>
  <si>
    <t>420х1260</t>
  </si>
  <si>
    <t>1665х2035</t>
  </si>
  <si>
    <t>1517х1837</t>
  </si>
  <si>
    <t>10КП</t>
  </si>
  <si>
    <t>500х1370</t>
  </si>
  <si>
    <t>1215х3520</t>
  </si>
  <si>
    <t>1770х2055</t>
  </si>
  <si>
    <t>420х1265</t>
  </si>
  <si>
    <t>420х1245</t>
  </si>
  <si>
    <t>760х1445</t>
  </si>
  <si>
    <t>Металл (Марка)</t>
  </si>
  <si>
    <t>Тип профиля</t>
  </si>
  <si>
    <t>Размер (диаметр)</t>
  </si>
  <si>
    <r>
      <t xml:space="preserve">Утверждено
Генеральный директор
ООО "СтальОптТорг"                                                                        </t>
    </r>
    <r>
      <rPr>
        <u/>
        <sz val="12"/>
        <rFont val="Calibri"/>
        <family val="2"/>
        <charset val="204"/>
      </rPr>
      <t xml:space="preserve">                                              (Кузнецов М.С.)</t>
    </r>
  </si>
  <si>
    <t>12ДХН1МФ</t>
  </si>
  <si>
    <t>990х1522</t>
  </si>
  <si>
    <t>1440х1455</t>
  </si>
  <si>
    <t>1256х2963</t>
  </si>
  <si>
    <t>12Х2НМФА</t>
  </si>
  <si>
    <t>1255х2925</t>
  </si>
  <si>
    <t>1255х3003</t>
  </si>
  <si>
    <t>1263х2920</t>
  </si>
  <si>
    <t>1405х1815</t>
  </si>
  <si>
    <t>1510х1712</t>
  </si>
  <si>
    <t>2040х5040</t>
  </si>
  <si>
    <t>12Х15Г9НД (AISI 201)</t>
  </si>
  <si>
    <t>1260х6040</t>
  </si>
  <si>
    <t>1155х6000</t>
  </si>
  <si>
    <t>1030х1920</t>
  </si>
  <si>
    <t>1030х2144</t>
  </si>
  <si>
    <t>1265х1600</t>
  </si>
  <si>
    <t>РСД32</t>
  </si>
  <si>
    <t>Цена до 5 тн, руб/тн с НДС</t>
  </si>
  <si>
    <t>Цена свыше 5 тн, руб/тн с НДС</t>
  </si>
  <si>
    <t>Цена до 1 тн, руб/тн с НДС</t>
  </si>
  <si>
    <t>3ПС</t>
  </si>
  <si>
    <t>20ЮЧ</t>
  </si>
  <si>
    <t>1540х4185</t>
  </si>
  <si>
    <t>1710х7785</t>
  </si>
  <si>
    <t>1320х2500</t>
  </si>
  <si>
    <t>20Х23Н13</t>
  </si>
  <si>
    <t>430х5130</t>
  </si>
  <si>
    <t>440х5160</t>
  </si>
  <si>
    <t>740х5140</t>
  </si>
  <si>
    <t>740х5150</t>
  </si>
  <si>
    <t>г. Нижний Новгород.
Тел. +7 (831) 291-33-97
Эл. почта stalopttorg@inbox.ru</t>
  </si>
  <si>
    <t>Примечания:
1. Минимальная сумма заказа от 5000 рублей,
2. Отгрузка производится при условии 100% предоплаты со склада в г. Нижнем Новгороде 
    (Сормовский район города), после поступления денежных средств на расчетный счет
     Поставщика.
3. Отгрузка производится только в открытый автотранспорт с верхней погрузкой.
4. Для отгрузки необходимо наличие ПАСПОРТА и ОРИГИНАЛА ДОВЕРЕННОСТИ.
5. Скидка, указанная в настоящем прайсе, предоставляется на суммарный объем заказа.
6. Дата и время погрузки необходимо согласовывать заранее.
7. Дополнительную информацию можно получить по телефону +7 (831) 291-33-97 или по эл.
     почте stalopttorg@inbox.ru
8. За малотоннажность взимается приплата, которая отображена в настоящем прайсе,
9. Данный прайс-лист носит исключительно информационный характер и ни при каких 
     условиях не является публичной офертой, определяемой положениями ч. 2 ст. 437
     Гражданского кодекса Российской Федерации.</t>
  </si>
  <si>
    <t>630х815</t>
  </si>
  <si>
    <t>1525х4475</t>
  </si>
  <si>
    <t>20Г2</t>
  </si>
  <si>
    <t>1810х4000</t>
  </si>
  <si>
    <t>970х1170</t>
  </si>
  <si>
    <t>08Х18Н10 (AISI 304)</t>
  </si>
  <si>
    <t>1510х2025</t>
  </si>
  <si>
    <t>1830х3220</t>
  </si>
  <si>
    <t>280х330</t>
  </si>
  <si>
    <t>2055х2820</t>
  </si>
  <si>
    <t>1475х1600</t>
  </si>
  <si>
    <t>гк</t>
  </si>
  <si>
    <t>610х2010</t>
  </si>
  <si>
    <t>3 рифл.</t>
  </si>
  <si>
    <t>1515х3020</t>
  </si>
  <si>
    <t>1440х4875</t>
  </si>
  <si>
    <t>1485х3385</t>
  </si>
  <si>
    <t>1485х5036</t>
  </si>
  <si>
    <t>2160х2835</t>
  </si>
  <si>
    <t>1025х2000</t>
  </si>
  <si>
    <t>1370х1970</t>
  </si>
  <si>
    <t>1510х2750</t>
  </si>
  <si>
    <t>1630х6025</t>
  </si>
  <si>
    <t>1024х1245</t>
  </si>
  <si>
    <t>1560х2000</t>
  </si>
  <si>
    <t>1015х1575</t>
  </si>
  <si>
    <t>1550х2540</t>
  </si>
  <si>
    <t>730х823</t>
  </si>
  <si>
    <t>1140х4000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</si>
</sst>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"/>
    <numFmt numFmtId="166" formatCode="#,##0_ ;[Red]\-#,##0\ "/>
  </numFmts>
  <fonts count="23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i/>
      <sz val="12"/>
      <name val="Calibri"/>
      <family val="2"/>
      <charset val="204"/>
    </font>
    <font>
      <u/>
      <sz val="12"/>
      <name val="Calibri"/>
      <family val="2"/>
      <charset val="204"/>
    </font>
    <font>
      <sz val="11"/>
      <color indexed="8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3" fillId="5" borderId="1" applyNumberFormat="0" applyAlignment="0" applyProtection="0"/>
    <xf numFmtId="0" fontId="4" fillId="12" borderId="2" applyNumberFormat="0" applyAlignment="0" applyProtection="0"/>
    <xf numFmtId="0" fontId="5" fillId="12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3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22" fillId="0" borderId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</cellStyleXfs>
  <cellXfs count="38">
    <xf numFmtId="0" fontId="0" fillId="0" borderId="0" xfId="0"/>
    <xf numFmtId="0" fontId="0" fillId="0" borderId="0" xfId="0" applyFill="1"/>
    <xf numFmtId="0" fontId="0" fillId="0" borderId="0" xfId="0" applyFill="1" applyBorder="1"/>
    <xf numFmtId="166" fontId="18" fillId="0" borderId="0" xfId="0" applyNumberFormat="1" applyFont="1" applyAlignment="1">
      <alignment horizontal="center" vertical="center"/>
    </xf>
    <xf numFmtId="166" fontId="19" fillId="0" borderId="13" xfId="0" applyNumberFormat="1" applyFont="1" applyFill="1" applyBorder="1" applyAlignment="1">
      <alignment horizontal="center" vertical="center"/>
    </xf>
    <xf numFmtId="166" fontId="19" fillId="0" borderId="14" xfId="0" applyNumberFormat="1" applyFont="1" applyFill="1" applyBorder="1" applyAlignment="1">
      <alignment horizontal="center" vertical="center"/>
    </xf>
    <xf numFmtId="166" fontId="19" fillId="0" borderId="15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165" fontId="19" fillId="0" borderId="14" xfId="0" applyNumberFormat="1" applyFont="1" applyFill="1" applyBorder="1" applyAlignment="1">
      <alignment horizontal="center" vertical="center"/>
    </xf>
    <xf numFmtId="164" fontId="19" fillId="0" borderId="14" xfId="0" applyNumberFormat="1" applyFont="1" applyFill="1" applyBorder="1" applyAlignment="1">
      <alignment horizontal="center" vertical="center"/>
    </xf>
    <xf numFmtId="166" fontId="19" fillId="0" borderId="19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3" fontId="20" fillId="0" borderId="13" xfId="0" applyNumberFormat="1" applyFont="1" applyFill="1" applyBorder="1" applyAlignment="1">
      <alignment horizontal="center" vertical="center"/>
    </xf>
    <xf numFmtId="165" fontId="19" fillId="0" borderId="13" xfId="0" applyNumberFormat="1" applyFont="1" applyFill="1" applyBorder="1" applyAlignment="1">
      <alignment horizontal="center" vertical="center"/>
    </xf>
    <xf numFmtId="164" fontId="19" fillId="0" borderId="13" xfId="0" applyNumberFormat="1" applyFont="1" applyFill="1" applyBorder="1" applyAlignment="1">
      <alignment horizontal="center" vertical="center"/>
    </xf>
    <xf numFmtId="166" fontId="19" fillId="0" borderId="20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3" fontId="20" fillId="0" borderId="15" xfId="0" applyNumberFormat="1" applyFont="1" applyFill="1" applyBorder="1" applyAlignment="1">
      <alignment horizontal="center" vertical="center"/>
    </xf>
    <xf numFmtId="165" fontId="19" fillId="0" borderId="15" xfId="0" applyNumberFormat="1" applyFont="1" applyFill="1" applyBorder="1" applyAlignment="1">
      <alignment horizontal="center" vertical="center"/>
    </xf>
    <xf numFmtId="164" fontId="19" fillId="0" borderId="15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166" fontId="19" fillId="0" borderId="21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165" fontId="19" fillId="0" borderId="10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/>
    </xf>
    <xf numFmtId="166" fontId="19" fillId="0" borderId="10" xfId="0" applyNumberFormat="1" applyFont="1" applyFill="1" applyBorder="1" applyAlignment="1">
      <alignment horizontal="center" vertical="center" wrapText="1"/>
    </xf>
    <xf numFmtId="166" fontId="19" fillId="0" borderId="12" xfId="0" applyNumberFormat="1" applyFont="1" applyFill="1" applyBorder="1" applyAlignment="1">
      <alignment horizontal="center" vertical="center" wrapText="1"/>
    </xf>
    <xf numFmtId="0" fontId="19" fillId="24" borderId="0" xfId="0" applyFont="1" applyFill="1" applyAlignment="1">
      <alignment horizontal="left" vertical="center" wrapText="1"/>
    </xf>
    <xf numFmtId="0" fontId="19" fillId="25" borderId="0" xfId="0" applyFont="1" applyFill="1" applyAlignment="1">
      <alignment horizontal="left" vertical="center" wrapText="1"/>
    </xf>
    <xf numFmtId="0" fontId="19" fillId="24" borderId="22" xfId="0" applyFont="1" applyFill="1" applyBorder="1" applyAlignment="1">
      <alignment horizontal="left" vertical="center" wrapText="1"/>
    </xf>
    <xf numFmtId="0" fontId="19" fillId="24" borderId="23" xfId="0" applyFont="1" applyFill="1" applyBorder="1" applyAlignment="1">
      <alignment horizontal="left" vertical="center" wrapText="1"/>
    </xf>
    <xf numFmtId="0" fontId="19" fillId="24" borderId="24" xfId="0" applyFont="1" applyFill="1" applyBorder="1" applyAlignment="1">
      <alignment horizontal="left" vertical="center" wrapText="1"/>
    </xf>
  </cellXfs>
  <cellStyles count="4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10</xdr:col>
      <xdr:colOff>419100</xdr:colOff>
      <xdr:row>1</xdr:row>
      <xdr:rowOff>1295400</xdr:rowOff>
    </xdr:to>
    <xdr:pic>
      <xdr:nvPicPr>
        <xdr:cNvPr id="16730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0"/>
          <a:ext cx="7524750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552450</xdr:colOff>
      <xdr:row>1</xdr:row>
      <xdr:rowOff>495300</xdr:rowOff>
    </xdr:from>
    <xdr:to>
      <xdr:col>10</xdr:col>
      <xdr:colOff>285750</xdr:colOff>
      <xdr:row>1</xdr:row>
      <xdr:rowOff>847725</xdr:rowOff>
    </xdr:to>
    <xdr:sp macro="" textlink="">
      <xdr:nvSpPr>
        <xdr:cNvPr id="3" name="TextBox 2"/>
        <xdr:cNvSpPr txBox="1"/>
      </xdr:nvSpPr>
      <xdr:spPr>
        <a:xfrm>
          <a:off x="4124325" y="695325"/>
          <a:ext cx="357187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 b="1">
              <a:solidFill>
                <a:schemeClr val="tx1"/>
              </a:solidFill>
            </a:rPr>
            <a:t>Нажмите, для возврата в главное меню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2"/>
  <sheetViews>
    <sheetView tabSelected="1" workbookViewId="0">
      <selection activeCell="A4" sqref="A4"/>
    </sheetView>
  </sheetViews>
  <sheetFormatPr defaultRowHeight="15.75"/>
  <cols>
    <col min="1" max="1" width="2.7109375" customWidth="1"/>
    <col min="2" max="2" width="8" customWidth="1"/>
    <col min="3" max="3" width="21.5703125" bestFit="1" customWidth="1"/>
    <col min="4" max="4" width="9.7109375" customWidth="1"/>
    <col min="5" max="5" width="11.5703125" customWidth="1"/>
    <col min="6" max="6" width="11.42578125" customWidth="1"/>
    <col min="8" max="8" width="10.42578125" customWidth="1"/>
    <col min="9" max="9" width="13" style="3" customWidth="1"/>
    <col min="10" max="10" width="11.7109375" style="3" customWidth="1"/>
    <col min="11" max="11" width="13.85546875" style="3" customWidth="1"/>
    <col min="12" max="12" width="9.140625" style="2"/>
  </cols>
  <sheetData>
    <row r="2" spans="2:12" ht="104.25" customHeight="1" thickBot="1"/>
    <row r="3" spans="2:12" ht="57.75" customHeight="1" thickBot="1">
      <c r="B3" s="35" t="s">
        <v>78</v>
      </c>
      <c r="C3" s="36"/>
      <c r="D3" s="36"/>
      <c r="E3" s="36"/>
      <c r="F3" s="36"/>
      <c r="G3" s="36"/>
      <c r="H3" s="36"/>
      <c r="I3" s="36"/>
      <c r="J3" s="36"/>
      <c r="K3" s="37"/>
    </row>
    <row r="4" spans="2:12" ht="12" customHeight="1" thickBot="1"/>
    <row r="5" spans="2:12" ht="57" customHeight="1" thickBot="1">
      <c r="B5" s="26" t="s">
        <v>0</v>
      </c>
      <c r="C5" s="27" t="s">
        <v>43</v>
      </c>
      <c r="D5" s="27" t="s">
        <v>44</v>
      </c>
      <c r="E5" s="27" t="s">
        <v>45</v>
      </c>
      <c r="F5" s="28" t="s">
        <v>1</v>
      </c>
      <c r="G5" s="29" t="s">
        <v>2</v>
      </c>
      <c r="H5" s="30" t="s">
        <v>3</v>
      </c>
      <c r="I5" s="31" t="s">
        <v>67</v>
      </c>
      <c r="J5" s="31" t="s">
        <v>65</v>
      </c>
      <c r="K5" s="32" t="s">
        <v>66</v>
      </c>
      <c r="L5"/>
    </row>
    <row r="6" spans="2:12">
      <c r="B6" s="21">
        <v>1</v>
      </c>
      <c r="C6" s="7" t="s">
        <v>93</v>
      </c>
      <c r="D6" s="7" t="s">
        <v>16</v>
      </c>
      <c r="E6" s="7">
        <v>5</v>
      </c>
      <c r="F6" s="8" t="s">
        <v>94</v>
      </c>
      <c r="G6" s="9">
        <v>0.17899999999999999</v>
      </c>
      <c r="H6" s="10" t="s">
        <v>32</v>
      </c>
      <c r="I6" s="5">
        <f>J6+2500</f>
        <v>90700</v>
      </c>
      <c r="J6" s="5">
        <f>ROUNDUP(K6*1.07,-2)</f>
        <v>88200</v>
      </c>
      <c r="K6" s="11">
        <v>82400</v>
      </c>
      <c r="L6"/>
    </row>
    <row r="7" spans="2:12">
      <c r="B7" s="22">
        <v>2</v>
      </c>
      <c r="C7" s="12">
        <v>3</v>
      </c>
      <c r="D7" s="12" t="s">
        <v>16</v>
      </c>
      <c r="E7" s="12">
        <v>60</v>
      </c>
      <c r="F7" s="13" t="s">
        <v>102</v>
      </c>
      <c r="G7" s="14">
        <v>4.53</v>
      </c>
      <c r="H7" s="15" t="s">
        <v>32</v>
      </c>
      <c r="I7" s="4">
        <f t="shared" ref="I7:I70" si="0">J7+2500</f>
        <v>111400</v>
      </c>
      <c r="J7" s="4">
        <f t="shared" ref="J7:J70" si="1">ROUNDUP(K7*1.07,-2)</f>
        <v>108900</v>
      </c>
      <c r="K7" s="16">
        <v>101700</v>
      </c>
      <c r="L7"/>
    </row>
    <row r="8" spans="2:12">
      <c r="B8" s="22">
        <v>3</v>
      </c>
      <c r="C8" s="12" t="s">
        <v>68</v>
      </c>
      <c r="D8" s="12" t="s">
        <v>16</v>
      </c>
      <c r="E8" s="12">
        <v>18</v>
      </c>
      <c r="F8" s="13" t="s">
        <v>71</v>
      </c>
      <c r="G8" s="14">
        <v>1.869</v>
      </c>
      <c r="H8" s="15" t="s">
        <v>32</v>
      </c>
      <c r="I8" s="4">
        <f t="shared" si="0"/>
        <v>103300</v>
      </c>
      <c r="J8" s="4">
        <f t="shared" si="1"/>
        <v>100800</v>
      </c>
      <c r="K8" s="16">
        <v>94200</v>
      </c>
      <c r="L8"/>
    </row>
    <row r="9" spans="2:12">
      <c r="B9" s="22">
        <v>4</v>
      </c>
      <c r="C9" s="12" t="s">
        <v>12</v>
      </c>
      <c r="D9" s="12" t="s">
        <v>16</v>
      </c>
      <c r="E9" s="12">
        <v>150</v>
      </c>
      <c r="F9" s="13" t="s">
        <v>81</v>
      </c>
      <c r="G9" s="14">
        <v>7.9649999999999999</v>
      </c>
      <c r="H9" s="15" t="s">
        <v>32</v>
      </c>
      <c r="I9" s="4">
        <f t="shared" si="0"/>
        <v>141100</v>
      </c>
      <c r="J9" s="4">
        <f t="shared" si="1"/>
        <v>138600</v>
      </c>
      <c r="K9" s="16">
        <v>129500</v>
      </c>
      <c r="L9"/>
    </row>
    <row r="10" spans="2:12">
      <c r="B10" s="22">
        <v>5</v>
      </c>
      <c r="C10" s="12">
        <v>10880</v>
      </c>
      <c r="D10" s="12" t="s">
        <v>16</v>
      </c>
      <c r="E10" s="12">
        <v>4.5</v>
      </c>
      <c r="F10" s="13" t="s">
        <v>17</v>
      </c>
      <c r="G10" s="14">
        <v>0.13500000000000001</v>
      </c>
      <c r="H10" s="15" t="s">
        <v>32</v>
      </c>
      <c r="I10" s="4">
        <f t="shared" si="0"/>
        <v>142500</v>
      </c>
      <c r="J10" s="4">
        <f t="shared" si="1"/>
        <v>140000</v>
      </c>
      <c r="K10" s="16">
        <v>130800</v>
      </c>
      <c r="L10"/>
    </row>
    <row r="11" spans="2:12">
      <c r="B11" s="22">
        <v>6</v>
      </c>
      <c r="C11" s="12" t="s">
        <v>36</v>
      </c>
      <c r="D11" s="12" t="s">
        <v>16</v>
      </c>
      <c r="E11" s="12">
        <v>95</v>
      </c>
      <c r="F11" s="13" t="s">
        <v>103</v>
      </c>
      <c r="G11" s="14">
        <v>0.95</v>
      </c>
      <c r="H11" s="15" t="s">
        <v>91</v>
      </c>
      <c r="I11" s="4">
        <f t="shared" si="0"/>
        <v>111400</v>
      </c>
      <c r="J11" s="4">
        <f t="shared" si="1"/>
        <v>108900</v>
      </c>
      <c r="K11" s="16">
        <v>101700</v>
      </c>
      <c r="L11"/>
    </row>
    <row r="12" spans="2:12">
      <c r="B12" s="22">
        <v>7</v>
      </c>
      <c r="C12" s="12">
        <v>15</v>
      </c>
      <c r="D12" s="12" t="s">
        <v>16</v>
      </c>
      <c r="E12" s="12">
        <v>2</v>
      </c>
      <c r="F12" s="13" t="s">
        <v>63</v>
      </c>
      <c r="G12" s="14">
        <v>3.9E-2</v>
      </c>
      <c r="H12" s="15" t="s">
        <v>32</v>
      </c>
      <c r="I12" s="4">
        <f t="shared" si="0"/>
        <v>78200</v>
      </c>
      <c r="J12" s="4">
        <f t="shared" si="1"/>
        <v>75700</v>
      </c>
      <c r="K12" s="16">
        <v>70700</v>
      </c>
      <c r="L12"/>
    </row>
    <row r="13" spans="2:12">
      <c r="B13" s="22">
        <v>8</v>
      </c>
      <c r="C13" s="12">
        <v>20</v>
      </c>
      <c r="D13" s="12" t="s">
        <v>16</v>
      </c>
      <c r="E13" s="12">
        <v>70</v>
      </c>
      <c r="F13" s="13" t="s">
        <v>104</v>
      </c>
      <c r="G13" s="14">
        <v>1.7</v>
      </c>
      <c r="H13" s="15" t="s">
        <v>32</v>
      </c>
      <c r="I13" s="4">
        <f t="shared" si="0"/>
        <v>128500</v>
      </c>
      <c r="J13" s="4">
        <f t="shared" si="1"/>
        <v>126000</v>
      </c>
      <c r="K13" s="16">
        <v>117700</v>
      </c>
      <c r="L13"/>
    </row>
    <row r="14" spans="2:12">
      <c r="B14" s="22">
        <v>9</v>
      </c>
      <c r="C14" s="12">
        <v>20</v>
      </c>
      <c r="D14" s="12" t="s">
        <v>16</v>
      </c>
      <c r="E14" s="12">
        <v>110</v>
      </c>
      <c r="F14" s="13" t="s">
        <v>105</v>
      </c>
      <c r="G14" s="14">
        <v>1.41</v>
      </c>
      <c r="H14" s="15" t="s">
        <v>32</v>
      </c>
      <c r="I14" s="4">
        <f t="shared" si="0"/>
        <v>128500</v>
      </c>
      <c r="J14" s="4">
        <f t="shared" si="1"/>
        <v>126000</v>
      </c>
      <c r="K14" s="16">
        <v>117700</v>
      </c>
      <c r="L14"/>
    </row>
    <row r="15" spans="2:12">
      <c r="B15" s="22">
        <v>10</v>
      </c>
      <c r="C15" s="12">
        <v>20</v>
      </c>
      <c r="D15" s="12" t="s">
        <v>16</v>
      </c>
      <c r="E15" s="12">
        <v>130</v>
      </c>
      <c r="F15" s="13" t="s">
        <v>106</v>
      </c>
      <c r="G15" s="14">
        <v>4.13</v>
      </c>
      <c r="H15" s="15" t="s">
        <v>32</v>
      </c>
      <c r="I15" s="4">
        <f t="shared" si="0"/>
        <v>128500</v>
      </c>
      <c r="J15" s="4">
        <f t="shared" si="1"/>
        <v>126000</v>
      </c>
      <c r="K15" s="16">
        <v>117700</v>
      </c>
      <c r="L15"/>
    </row>
    <row r="16" spans="2:12">
      <c r="B16" s="22">
        <v>11</v>
      </c>
      <c r="C16" s="12">
        <v>20</v>
      </c>
      <c r="D16" s="12" t="s">
        <v>16</v>
      </c>
      <c r="E16" s="12">
        <v>160</v>
      </c>
      <c r="F16" s="13" t="s">
        <v>89</v>
      </c>
      <c r="G16" s="14">
        <f>8.78-1.616</f>
        <v>7.1639999999999997</v>
      </c>
      <c r="H16" s="15" t="s">
        <v>32</v>
      </c>
      <c r="I16" s="4">
        <f t="shared" si="0"/>
        <v>141100</v>
      </c>
      <c r="J16" s="4">
        <f t="shared" si="1"/>
        <v>138600</v>
      </c>
      <c r="K16" s="16">
        <v>129500</v>
      </c>
      <c r="L16"/>
    </row>
    <row r="17" spans="2:12">
      <c r="B17" s="22">
        <v>12</v>
      </c>
      <c r="C17" s="12">
        <v>45</v>
      </c>
      <c r="D17" s="12" t="s">
        <v>16</v>
      </c>
      <c r="E17" s="12">
        <v>8</v>
      </c>
      <c r="F17" s="13" t="s">
        <v>37</v>
      </c>
      <c r="G17" s="14">
        <f>1.328-0.043-0.086-0.086-0.172</f>
        <v>0.94100000000000006</v>
      </c>
      <c r="H17" s="15"/>
      <c r="I17" s="4">
        <f t="shared" si="0"/>
        <v>90700</v>
      </c>
      <c r="J17" s="4">
        <f t="shared" si="1"/>
        <v>88200</v>
      </c>
      <c r="K17" s="16">
        <v>82400</v>
      </c>
      <c r="L17"/>
    </row>
    <row r="18" spans="2:12">
      <c r="B18" s="22">
        <v>13</v>
      </c>
      <c r="C18" s="12">
        <v>45</v>
      </c>
      <c r="D18" s="12" t="s">
        <v>16</v>
      </c>
      <c r="E18" s="12">
        <v>16</v>
      </c>
      <c r="F18" s="13" t="s">
        <v>95</v>
      </c>
      <c r="G18" s="14">
        <v>0.878</v>
      </c>
      <c r="H18" s="15" t="s">
        <v>32</v>
      </c>
      <c r="I18" s="4">
        <f t="shared" si="0"/>
        <v>103300</v>
      </c>
      <c r="J18" s="4">
        <f t="shared" si="1"/>
        <v>100800</v>
      </c>
      <c r="K18" s="16">
        <v>94200</v>
      </c>
      <c r="L18"/>
    </row>
    <row r="19" spans="2:12">
      <c r="B19" s="22">
        <v>14</v>
      </c>
      <c r="C19" s="12">
        <v>45</v>
      </c>
      <c r="D19" s="12" t="s">
        <v>16</v>
      </c>
      <c r="E19" s="12">
        <v>16</v>
      </c>
      <c r="F19" s="13" t="s">
        <v>96</v>
      </c>
      <c r="G19" s="14">
        <v>0.629</v>
      </c>
      <c r="H19" s="15" t="s">
        <v>32</v>
      </c>
      <c r="I19" s="4">
        <f t="shared" si="0"/>
        <v>103300</v>
      </c>
      <c r="J19" s="4">
        <f t="shared" si="1"/>
        <v>100800</v>
      </c>
      <c r="K19" s="16">
        <v>94200</v>
      </c>
      <c r="L19"/>
    </row>
    <row r="20" spans="2:12">
      <c r="B20" s="22">
        <v>15</v>
      </c>
      <c r="C20" s="12">
        <v>45</v>
      </c>
      <c r="D20" s="12" t="s">
        <v>16</v>
      </c>
      <c r="E20" s="12">
        <v>16</v>
      </c>
      <c r="F20" s="13" t="s">
        <v>97</v>
      </c>
      <c r="G20" s="14">
        <v>0.93600000000000005</v>
      </c>
      <c r="H20" s="15" t="s">
        <v>32</v>
      </c>
      <c r="I20" s="4">
        <f t="shared" si="0"/>
        <v>103300</v>
      </c>
      <c r="J20" s="4">
        <f t="shared" si="1"/>
        <v>100800</v>
      </c>
      <c r="K20" s="16">
        <v>94200</v>
      </c>
      <c r="L20"/>
    </row>
    <row r="21" spans="2:12">
      <c r="B21" s="22">
        <v>16</v>
      </c>
      <c r="C21" s="12">
        <v>45</v>
      </c>
      <c r="D21" s="12" t="s">
        <v>16</v>
      </c>
      <c r="E21" s="12">
        <v>150</v>
      </c>
      <c r="F21" s="13" t="s">
        <v>84</v>
      </c>
      <c r="G21" s="14">
        <f>4.651-1.175-1.646-0.48</f>
        <v>1.35</v>
      </c>
      <c r="H21" s="15" t="s">
        <v>32</v>
      </c>
      <c r="I21" s="4">
        <f t="shared" si="0"/>
        <v>147400</v>
      </c>
      <c r="J21" s="4">
        <f t="shared" si="1"/>
        <v>144900</v>
      </c>
      <c r="K21" s="16">
        <v>135400</v>
      </c>
      <c r="L21"/>
    </row>
    <row r="22" spans="2:12">
      <c r="B22" s="22">
        <v>17</v>
      </c>
      <c r="C22" s="12" t="s">
        <v>5</v>
      </c>
      <c r="D22" s="12" t="s">
        <v>16</v>
      </c>
      <c r="E22" s="12">
        <v>3.5</v>
      </c>
      <c r="F22" s="13" t="s">
        <v>38</v>
      </c>
      <c r="G22" s="14">
        <v>0.45</v>
      </c>
      <c r="H22" s="15"/>
      <c r="I22" s="4">
        <f t="shared" si="0"/>
        <v>71900</v>
      </c>
      <c r="J22" s="4">
        <f t="shared" si="1"/>
        <v>69400</v>
      </c>
      <c r="K22" s="16">
        <v>64800</v>
      </c>
      <c r="L22"/>
    </row>
    <row r="23" spans="2:12">
      <c r="B23" s="22">
        <v>18</v>
      </c>
      <c r="C23" s="12" t="s">
        <v>18</v>
      </c>
      <c r="D23" s="12" t="s">
        <v>16</v>
      </c>
      <c r="E23" s="12">
        <v>1.2</v>
      </c>
      <c r="F23" s="13" t="s">
        <v>19</v>
      </c>
      <c r="G23" s="14">
        <v>1.7000000000000001E-2</v>
      </c>
      <c r="H23" s="15" t="s">
        <v>4</v>
      </c>
      <c r="I23" s="4">
        <f t="shared" si="0"/>
        <v>71900</v>
      </c>
      <c r="J23" s="4">
        <f t="shared" si="1"/>
        <v>69400</v>
      </c>
      <c r="K23" s="16">
        <v>64800</v>
      </c>
      <c r="L23"/>
    </row>
    <row r="24" spans="2:12">
      <c r="B24" s="22">
        <v>19</v>
      </c>
      <c r="C24" s="12" t="s">
        <v>18</v>
      </c>
      <c r="D24" s="12" t="s">
        <v>16</v>
      </c>
      <c r="E24" s="12">
        <v>1.2</v>
      </c>
      <c r="F24" s="13" t="s">
        <v>20</v>
      </c>
      <c r="G24" s="14">
        <v>0.35299999999999998</v>
      </c>
      <c r="H24" s="15" t="s">
        <v>4</v>
      </c>
      <c r="I24" s="4">
        <f t="shared" si="0"/>
        <v>71900</v>
      </c>
      <c r="J24" s="4">
        <f t="shared" si="1"/>
        <v>69400</v>
      </c>
      <c r="K24" s="16">
        <v>64800</v>
      </c>
      <c r="L24"/>
    </row>
    <row r="25" spans="2:12">
      <c r="B25" s="22">
        <v>20</v>
      </c>
      <c r="C25" s="12" t="s">
        <v>85</v>
      </c>
      <c r="D25" s="12" t="s">
        <v>16</v>
      </c>
      <c r="E25" s="12">
        <v>20</v>
      </c>
      <c r="F25" s="13" t="s">
        <v>86</v>
      </c>
      <c r="G25" s="14">
        <v>0.49</v>
      </c>
      <c r="H25" s="15" t="s">
        <v>32</v>
      </c>
      <c r="I25" s="4">
        <f t="shared" si="0"/>
        <v>346000</v>
      </c>
      <c r="J25" s="4">
        <f t="shared" si="1"/>
        <v>343500</v>
      </c>
      <c r="K25" s="16">
        <v>321000</v>
      </c>
      <c r="L25"/>
    </row>
    <row r="26" spans="2:12">
      <c r="B26" s="22">
        <v>21</v>
      </c>
      <c r="C26" s="12" t="s">
        <v>6</v>
      </c>
      <c r="D26" s="12" t="s">
        <v>16</v>
      </c>
      <c r="E26" s="12">
        <v>12</v>
      </c>
      <c r="F26" s="13" t="s">
        <v>98</v>
      </c>
      <c r="G26" s="14">
        <v>0.57499999999999996</v>
      </c>
      <c r="H26" s="15" t="s">
        <v>32</v>
      </c>
      <c r="I26" s="4">
        <f t="shared" si="0"/>
        <v>97000</v>
      </c>
      <c r="J26" s="4">
        <f t="shared" si="1"/>
        <v>94500</v>
      </c>
      <c r="K26" s="16">
        <v>88300</v>
      </c>
      <c r="L26"/>
    </row>
    <row r="27" spans="2:12">
      <c r="B27" s="22">
        <v>22</v>
      </c>
      <c r="C27" s="12" t="s">
        <v>6</v>
      </c>
      <c r="D27" s="12" t="s">
        <v>16</v>
      </c>
      <c r="E27" s="12">
        <v>30</v>
      </c>
      <c r="F27" s="13" t="s">
        <v>107</v>
      </c>
      <c r="G27" s="14">
        <v>0.14000000000000001</v>
      </c>
      <c r="H27" s="15" t="s">
        <v>32</v>
      </c>
      <c r="I27" s="4">
        <f t="shared" si="0"/>
        <v>128500</v>
      </c>
      <c r="J27" s="4">
        <f t="shared" si="1"/>
        <v>126000</v>
      </c>
      <c r="K27" s="16">
        <v>117700</v>
      </c>
      <c r="L27"/>
    </row>
    <row r="28" spans="2:12">
      <c r="B28" s="22">
        <v>23</v>
      </c>
      <c r="C28" s="12" t="s">
        <v>6</v>
      </c>
      <c r="D28" s="12" t="s">
        <v>16</v>
      </c>
      <c r="E28" s="12">
        <v>50</v>
      </c>
      <c r="F28" s="13" t="s">
        <v>101</v>
      </c>
      <c r="G28" s="14">
        <v>1.61</v>
      </c>
      <c r="H28" s="15" t="s">
        <v>32</v>
      </c>
      <c r="I28" s="4">
        <f t="shared" si="0"/>
        <v>128500</v>
      </c>
      <c r="J28" s="4">
        <f t="shared" si="1"/>
        <v>126000</v>
      </c>
      <c r="K28" s="16">
        <v>117700</v>
      </c>
      <c r="L28"/>
    </row>
    <row r="29" spans="2:12">
      <c r="B29" s="22">
        <v>24</v>
      </c>
      <c r="C29" s="12" t="s">
        <v>6</v>
      </c>
      <c r="D29" s="12" t="s">
        <v>16</v>
      </c>
      <c r="E29" s="12">
        <v>150</v>
      </c>
      <c r="F29" s="13" t="s">
        <v>80</v>
      </c>
      <c r="G29" s="14">
        <v>0.62</v>
      </c>
      <c r="H29" s="15" t="s">
        <v>32</v>
      </c>
      <c r="I29" s="4">
        <f t="shared" si="0"/>
        <v>141100</v>
      </c>
      <c r="J29" s="4">
        <f t="shared" si="1"/>
        <v>138600</v>
      </c>
      <c r="K29" s="16">
        <v>129500</v>
      </c>
      <c r="L29"/>
    </row>
    <row r="30" spans="2:12">
      <c r="B30" s="22">
        <v>25</v>
      </c>
      <c r="C30" s="12" t="s">
        <v>6</v>
      </c>
      <c r="D30" s="12" t="s">
        <v>16</v>
      </c>
      <c r="E30" s="12">
        <v>150</v>
      </c>
      <c r="F30" s="13" t="s">
        <v>90</v>
      </c>
      <c r="G30" s="14">
        <f>5.355-1.784-0.006-0.79</f>
        <v>2.7750000000000008</v>
      </c>
      <c r="H30" s="15" t="s">
        <v>32</v>
      </c>
      <c r="I30" s="4">
        <f t="shared" si="0"/>
        <v>141100</v>
      </c>
      <c r="J30" s="4">
        <f t="shared" si="1"/>
        <v>138600</v>
      </c>
      <c r="K30" s="16">
        <v>129500</v>
      </c>
      <c r="L30"/>
    </row>
    <row r="31" spans="2:12">
      <c r="B31" s="22">
        <v>26</v>
      </c>
      <c r="C31" s="12" t="s">
        <v>47</v>
      </c>
      <c r="D31" s="12" t="s">
        <v>16</v>
      </c>
      <c r="E31" s="12">
        <v>20</v>
      </c>
      <c r="F31" s="13" t="s">
        <v>48</v>
      </c>
      <c r="G31" s="14">
        <v>0.23499999999999999</v>
      </c>
      <c r="H31" s="15" t="s">
        <v>32</v>
      </c>
      <c r="I31" s="4">
        <f t="shared" si="0"/>
        <v>103300</v>
      </c>
      <c r="J31" s="4">
        <f t="shared" si="1"/>
        <v>100800</v>
      </c>
      <c r="K31" s="16">
        <v>94200</v>
      </c>
      <c r="L31"/>
    </row>
    <row r="32" spans="2:12">
      <c r="B32" s="22">
        <v>27</v>
      </c>
      <c r="C32" s="12" t="s">
        <v>47</v>
      </c>
      <c r="D32" s="12" t="s">
        <v>16</v>
      </c>
      <c r="E32" s="12">
        <v>21</v>
      </c>
      <c r="F32" s="13" t="s">
        <v>49</v>
      </c>
      <c r="G32" s="14">
        <v>0.34300000000000003</v>
      </c>
      <c r="H32" s="15" t="s">
        <v>32</v>
      </c>
      <c r="I32" s="4">
        <f t="shared" si="0"/>
        <v>103300</v>
      </c>
      <c r="J32" s="4">
        <f t="shared" si="1"/>
        <v>100800</v>
      </c>
      <c r="K32" s="16">
        <v>94200</v>
      </c>
      <c r="L32"/>
    </row>
    <row r="33" spans="2:12">
      <c r="B33" s="22">
        <v>28</v>
      </c>
      <c r="C33" s="12" t="s">
        <v>58</v>
      </c>
      <c r="D33" s="12" t="s">
        <v>16</v>
      </c>
      <c r="E33" s="12">
        <v>8</v>
      </c>
      <c r="F33" s="13" t="s">
        <v>59</v>
      </c>
      <c r="G33" s="14">
        <v>3.7</v>
      </c>
      <c r="H33" s="15" t="s">
        <v>32</v>
      </c>
      <c r="I33" s="4">
        <f t="shared" si="0"/>
        <v>288800</v>
      </c>
      <c r="J33" s="4">
        <f t="shared" si="1"/>
        <v>286300</v>
      </c>
      <c r="K33" s="16">
        <v>267500</v>
      </c>
      <c r="L33"/>
    </row>
    <row r="34" spans="2:12">
      <c r="B34" s="22">
        <v>29</v>
      </c>
      <c r="C34" s="12" t="s">
        <v>7</v>
      </c>
      <c r="D34" s="12" t="s">
        <v>16</v>
      </c>
      <c r="E34" s="12">
        <v>40</v>
      </c>
      <c r="F34" s="13" t="s">
        <v>21</v>
      </c>
      <c r="G34" s="14">
        <v>0.25</v>
      </c>
      <c r="H34" s="15"/>
      <c r="I34" s="4">
        <f t="shared" si="0"/>
        <v>517800</v>
      </c>
      <c r="J34" s="4">
        <f t="shared" si="1"/>
        <v>515300</v>
      </c>
      <c r="K34" s="16">
        <v>481500</v>
      </c>
      <c r="L34"/>
    </row>
    <row r="35" spans="2:12">
      <c r="B35" s="22">
        <v>30</v>
      </c>
      <c r="C35" s="12" t="s">
        <v>51</v>
      </c>
      <c r="D35" s="12" t="s">
        <v>16</v>
      </c>
      <c r="E35" s="12">
        <v>5</v>
      </c>
      <c r="F35" s="13" t="s">
        <v>52</v>
      </c>
      <c r="G35" s="14">
        <v>0.14299999999999999</v>
      </c>
      <c r="H35" s="15" t="s">
        <v>32</v>
      </c>
      <c r="I35" s="4">
        <f t="shared" si="0"/>
        <v>103300</v>
      </c>
      <c r="J35" s="4">
        <f t="shared" si="1"/>
        <v>100800</v>
      </c>
      <c r="K35" s="16">
        <v>94200</v>
      </c>
      <c r="L35"/>
    </row>
    <row r="36" spans="2:12">
      <c r="B36" s="22">
        <v>31</v>
      </c>
      <c r="C36" s="12" t="s">
        <v>51</v>
      </c>
      <c r="D36" s="12" t="s">
        <v>16</v>
      </c>
      <c r="E36" s="12">
        <v>5</v>
      </c>
      <c r="F36" s="13" t="s">
        <v>53</v>
      </c>
      <c r="G36" s="14">
        <v>0.14699999999999999</v>
      </c>
      <c r="H36" s="15" t="s">
        <v>32</v>
      </c>
      <c r="I36" s="4">
        <f t="shared" si="0"/>
        <v>103300</v>
      </c>
      <c r="J36" s="4">
        <f t="shared" si="1"/>
        <v>100800</v>
      </c>
      <c r="K36" s="16">
        <v>94200</v>
      </c>
      <c r="L36"/>
    </row>
    <row r="37" spans="2:12">
      <c r="B37" s="22">
        <v>32</v>
      </c>
      <c r="C37" s="12" t="s">
        <v>51</v>
      </c>
      <c r="D37" s="12" t="s">
        <v>16</v>
      </c>
      <c r="E37" s="12">
        <v>5</v>
      </c>
      <c r="F37" s="13" t="s">
        <v>50</v>
      </c>
      <c r="G37" s="14">
        <v>0.14499999999999999</v>
      </c>
      <c r="H37" s="15" t="s">
        <v>32</v>
      </c>
      <c r="I37" s="4">
        <f t="shared" si="0"/>
        <v>103300</v>
      </c>
      <c r="J37" s="4">
        <f t="shared" si="1"/>
        <v>100800</v>
      </c>
      <c r="K37" s="16">
        <v>94200</v>
      </c>
      <c r="L37"/>
    </row>
    <row r="38" spans="2:12">
      <c r="B38" s="22">
        <v>33</v>
      </c>
      <c r="C38" s="12" t="s">
        <v>51</v>
      </c>
      <c r="D38" s="12" t="s">
        <v>16</v>
      </c>
      <c r="E38" s="12">
        <v>5</v>
      </c>
      <c r="F38" s="13" t="s">
        <v>54</v>
      </c>
      <c r="G38" s="14">
        <v>0.14399999999999999</v>
      </c>
      <c r="H38" s="15" t="s">
        <v>32</v>
      </c>
      <c r="I38" s="4">
        <f t="shared" si="0"/>
        <v>103300</v>
      </c>
      <c r="J38" s="4">
        <f t="shared" si="1"/>
        <v>100800</v>
      </c>
      <c r="K38" s="16">
        <v>94200</v>
      </c>
      <c r="L38"/>
    </row>
    <row r="39" spans="2:12">
      <c r="B39" s="22">
        <v>34</v>
      </c>
      <c r="C39" s="12" t="s">
        <v>51</v>
      </c>
      <c r="D39" s="12" t="s">
        <v>16</v>
      </c>
      <c r="E39" s="12">
        <v>8</v>
      </c>
      <c r="F39" s="13" t="s">
        <v>55</v>
      </c>
      <c r="G39" s="14">
        <v>0.159</v>
      </c>
      <c r="H39" s="15" t="s">
        <v>32</v>
      </c>
      <c r="I39" s="4">
        <f t="shared" si="0"/>
        <v>103300</v>
      </c>
      <c r="J39" s="4">
        <f t="shared" si="1"/>
        <v>100800</v>
      </c>
      <c r="K39" s="16">
        <v>94200</v>
      </c>
      <c r="L39"/>
    </row>
    <row r="40" spans="2:12">
      <c r="B40" s="22">
        <v>35</v>
      </c>
      <c r="C40" s="12" t="s">
        <v>51</v>
      </c>
      <c r="D40" s="12" t="s">
        <v>16</v>
      </c>
      <c r="E40" s="12">
        <v>10</v>
      </c>
      <c r="F40" s="13" t="s">
        <v>56</v>
      </c>
      <c r="G40" s="14">
        <v>0.20200000000000001</v>
      </c>
      <c r="H40" s="15" t="s">
        <v>32</v>
      </c>
      <c r="I40" s="4">
        <f t="shared" si="0"/>
        <v>103300</v>
      </c>
      <c r="J40" s="4">
        <f t="shared" si="1"/>
        <v>100800</v>
      </c>
      <c r="K40" s="16">
        <v>94200</v>
      </c>
      <c r="L40"/>
    </row>
    <row r="41" spans="2:12">
      <c r="B41" s="22">
        <v>36</v>
      </c>
      <c r="C41" s="12" t="s">
        <v>22</v>
      </c>
      <c r="D41" s="12" t="s">
        <v>16</v>
      </c>
      <c r="E41" s="12">
        <v>40</v>
      </c>
      <c r="F41" s="13" t="s">
        <v>39</v>
      </c>
      <c r="G41" s="14">
        <v>1.2649999999999999</v>
      </c>
      <c r="H41" s="15"/>
      <c r="I41" s="4">
        <f t="shared" si="0"/>
        <v>103300</v>
      </c>
      <c r="J41" s="4">
        <f t="shared" si="1"/>
        <v>100800</v>
      </c>
      <c r="K41" s="16">
        <v>94200</v>
      </c>
      <c r="L41"/>
    </row>
    <row r="42" spans="2:12">
      <c r="B42" s="22">
        <v>37</v>
      </c>
      <c r="C42" s="12" t="s">
        <v>22</v>
      </c>
      <c r="D42" s="12" t="s">
        <v>16</v>
      </c>
      <c r="E42" s="12">
        <v>40</v>
      </c>
      <c r="F42" s="13" t="s">
        <v>34</v>
      </c>
      <c r="G42" s="14">
        <v>1.0349999999999999</v>
      </c>
      <c r="H42" s="15" t="s">
        <v>32</v>
      </c>
      <c r="I42" s="4">
        <f t="shared" si="0"/>
        <v>153700</v>
      </c>
      <c r="J42" s="4">
        <f t="shared" si="1"/>
        <v>151200</v>
      </c>
      <c r="K42" s="16">
        <v>141300</v>
      </c>
      <c r="L42"/>
    </row>
    <row r="43" spans="2:12">
      <c r="B43" s="22">
        <v>38</v>
      </c>
      <c r="C43" s="12" t="s">
        <v>22</v>
      </c>
      <c r="D43" s="12" t="s">
        <v>16</v>
      </c>
      <c r="E43" s="12">
        <v>40</v>
      </c>
      <c r="F43" s="13" t="s">
        <v>87</v>
      </c>
      <c r="G43" s="14">
        <v>1.8</v>
      </c>
      <c r="H43" s="15" t="s">
        <v>32</v>
      </c>
      <c r="I43" s="4">
        <f t="shared" si="0"/>
        <v>153700</v>
      </c>
      <c r="J43" s="4">
        <f t="shared" si="1"/>
        <v>151200</v>
      </c>
      <c r="K43" s="16">
        <v>141300</v>
      </c>
      <c r="L43"/>
    </row>
    <row r="44" spans="2:12">
      <c r="B44" s="22">
        <v>39</v>
      </c>
      <c r="C44" s="12" t="s">
        <v>8</v>
      </c>
      <c r="D44" s="12" t="s">
        <v>16</v>
      </c>
      <c r="E44" s="12">
        <v>14</v>
      </c>
      <c r="F44" s="13" t="s">
        <v>60</v>
      </c>
      <c r="G44" s="14">
        <f>9.555-0.796-0.796</f>
        <v>7.9630000000000001</v>
      </c>
      <c r="H44" s="15" t="s">
        <v>32</v>
      </c>
      <c r="I44" s="4">
        <f t="shared" si="0"/>
        <v>99600</v>
      </c>
      <c r="J44" s="4">
        <f t="shared" si="1"/>
        <v>97100</v>
      </c>
      <c r="K44" s="16">
        <v>90700</v>
      </c>
      <c r="L44"/>
    </row>
    <row r="45" spans="2:12">
      <c r="B45" s="22">
        <v>40</v>
      </c>
      <c r="C45" s="12" t="s">
        <v>82</v>
      </c>
      <c r="D45" s="12" t="s">
        <v>16</v>
      </c>
      <c r="E45" s="12">
        <v>90</v>
      </c>
      <c r="F45" s="13" t="s">
        <v>30</v>
      </c>
      <c r="G45" s="14">
        <v>2.44</v>
      </c>
      <c r="H45" s="15"/>
      <c r="I45" s="4">
        <f t="shared" si="0"/>
        <v>116000</v>
      </c>
      <c r="J45" s="4">
        <f t="shared" si="1"/>
        <v>113500</v>
      </c>
      <c r="K45" s="16">
        <v>106000</v>
      </c>
      <c r="L45"/>
    </row>
    <row r="46" spans="2:12">
      <c r="B46" s="22">
        <v>41</v>
      </c>
      <c r="C46" s="12" t="s">
        <v>9</v>
      </c>
      <c r="D46" s="12" t="s">
        <v>16</v>
      </c>
      <c r="E46" s="12">
        <v>2</v>
      </c>
      <c r="F46" s="13" t="s">
        <v>92</v>
      </c>
      <c r="G46" s="14">
        <f>0.195-0.038</f>
        <v>0.157</v>
      </c>
      <c r="H46" s="15" t="s">
        <v>32</v>
      </c>
      <c r="I46" s="4">
        <f t="shared" si="0"/>
        <v>346000</v>
      </c>
      <c r="J46" s="4">
        <f t="shared" si="1"/>
        <v>343500</v>
      </c>
      <c r="K46" s="16">
        <v>321000</v>
      </c>
      <c r="L46"/>
    </row>
    <row r="47" spans="2:12">
      <c r="B47" s="22">
        <v>42</v>
      </c>
      <c r="C47" s="12" t="s">
        <v>9</v>
      </c>
      <c r="D47" s="12" t="s">
        <v>16</v>
      </c>
      <c r="E47" s="12">
        <v>10</v>
      </c>
      <c r="F47" s="13" t="s">
        <v>99</v>
      </c>
      <c r="G47" s="14">
        <v>0.157</v>
      </c>
      <c r="H47" s="15" t="s">
        <v>32</v>
      </c>
      <c r="I47" s="4">
        <f t="shared" si="0"/>
        <v>346000</v>
      </c>
      <c r="J47" s="4">
        <f t="shared" si="1"/>
        <v>343500</v>
      </c>
      <c r="K47" s="16">
        <v>321000</v>
      </c>
      <c r="L47"/>
    </row>
    <row r="48" spans="2:12">
      <c r="B48" s="22">
        <v>43</v>
      </c>
      <c r="C48" s="12" t="s">
        <v>9</v>
      </c>
      <c r="D48" s="12" t="s">
        <v>16</v>
      </c>
      <c r="E48" s="12">
        <v>10</v>
      </c>
      <c r="F48" s="13" t="s">
        <v>23</v>
      </c>
      <c r="G48" s="14">
        <v>0.375</v>
      </c>
      <c r="H48" s="15" t="s">
        <v>32</v>
      </c>
      <c r="I48" s="4">
        <f t="shared" si="0"/>
        <v>346000</v>
      </c>
      <c r="J48" s="4">
        <f t="shared" si="1"/>
        <v>343500</v>
      </c>
      <c r="K48" s="16">
        <v>321000</v>
      </c>
      <c r="L48"/>
    </row>
    <row r="49" spans="2:12">
      <c r="B49" s="22">
        <v>44</v>
      </c>
      <c r="C49" s="12" t="s">
        <v>9</v>
      </c>
      <c r="D49" s="12" t="s">
        <v>16</v>
      </c>
      <c r="E49" s="12">
        <v>10</v>
      </c>
      <c r="F49" s="13" t="s">
        <v>72</v>
      </c>
      <c r="G49" s="14">
        <v>0.25700000000000001</v>
      </c>
      <c r="H49" s="15" t="s">
        <v>32</v>
      </c>
      <c r="I49" s="4">
        <f t="shared" si="0"/>
        <v>346000</v>
      </c>
      <c r="J49" s="4">
        <f t="shared" si="1"/>
        <v>343500</v>
      </c>
      <c r="K49" s="16">
        <v>321000</v>
      </c>
      <c r="L49"/>
    </row>
    <row r="50" spans="2:12">
      <c r="B50" s="22">
        <v>45</v>
      </c>
      <c r="C50" s="12" t="s">
        <v>73</v>
      </c>
      <c r="D50" s="12" t="s">
        <v>16</v>
      </c>
      <c r="E50" s="12">
        <v>40</v>
      </c>
      <c r="F50" s="13" t="s">
        <v>74</v>
      </c>
      <c r="G50" s="14">
        <v>0.69899999999999995</v>
      </c>
      <c r="H50" s="15" t="s">
        <v>32</v>
      </c>
      <c r="I50" s="4">
        <f t="shared" si="0"/>
        <v>346000</v>
      </c>
      <c r="J50" s="4">
        <f t="shared" si="1"/>
        <v>343500</v>
      </c>
      <c r="K50" s="16">
        <v>321000</v>
      </c>
      <c r="L50"/>
    </row>
    <row r="51" spans="2:12">
      <c r="B51" s="22">
        <v>46</v>
      </c>
      <c r="C51" s="12" t="s">
        <v>73</v>
      </c>
      <c r="D51" s="12" t="s">
        <v>16</v>
      </c>
      <c r="E51" s="12">
        <v>40</v>
      </c>
      <c r="F51" s="13" t="s">
        <v>75</v>
      </c>
      <c r="G51" s="14">
        <v>0.72599999999999998</v>
      </c>
      <c r="H51" s="15" t="s">
        <v>32</v>
      </c>
      <c r="I51" s="4">
        <f t="shared" si="0"/>
        <v>346000</v>
      </c>
      <c r="J51" s="4">
        <f t="shared" si="1"/>
        <v>343500</v>
      </c>
      <c r="K51" s="16">
        <v>321000</v>
      </c>
      <c r="L51"/>
    </row>
    <row r="52" spans="2:12">
      <c r="B52" s="22">
        <v>47</v>
      </c>
      <c r="C52" s="12" t="s">
        <v>73</v>
      </c>
      <c r="D52" s="12" t="s">
        <v>16</v>
      </c>
      <c r="E52" s="12">
        <v>40</v>
      </c>
      <c r="F52" s="13" t="s">
        <v>76</v>
      </c>
      <c r="G52" s="14">
        <v>1.218</v>
      </c>
      <c r="H52" s="15" t="s">
        <v>32</v>
      </c>
      <c r="I52" s="4">
        <f t="shared" si="0"/>
        <v>346000</v>
      </c>
      <c r="J52" s="4">
        <f t="shared" si="1"/>
        <v>343500</v>
      </c>
      <c r="K52" s="16">
        <v>321000</v>
      </c>
      <c r="L52"/>
    </row>
    <row r="53" spans="2:12">
      <c r="B53" s="22">
        <v>48</v>
      </c>
      <c r="C53" s="12" t="s">
        <v>73</v>
      </c>
      <c r="D53" s="12" t="s">
        <v>16</v>
      </c>
      <c r="E53" s="12">
        <v>40</v>
      </c>
      <c r="F53" s="13" t="s">
        <v>77</v>
      </c>
      <c r="G53" s="14">
        <v>1.2230000000000001</v>
      </c>
      <c r="H53" s="15" t="s">
        <v>32</v>
      </c>
      <c r="I53" s="4">
        <f t="shared" si="0"/>
        <v>346000</v>
      </c>
      <c r="J53" s="4">
        <f t="shared" si="1"/>
        <v>343500</v>
      </c>
      <c r="K53" s="16">
        <v>321000</v>
      </c>
      <c r="L53"/>
    </row>
    <row r="54" spans="2:12">
      <c r="B54" s="22">
        <v>49</v>
      </c>
      <c r="C54" s="12" t="s">
        <v>10</v>
      </c>
      <c r="D54" s="12" t="s">
        <v>16</v>
      </c>
      <c r="E54" s="12">
        <v>18</v>
      </c>
      <c r="F54" s="13" t="s">
        <v>35</v>
      </c>
      <c r="G54" s="14">
        <v>0.39300000000000002</v>
      </c>
      <c r="H54" s="15" t="s">
        <v>32</v>
      </c>
      <c r="I54" s="4">
        <f t="shared" si="0"/>
        <v>117000</v>
      </c>
      <c r="J54" s="4">
        <f t="shared" si="1"/>
        <v>114500</v>
      </c>
      <c r="K54" s="16">
        <v>107000</v>
      </c>
      <c r="L54"/>
    </row>
    <row r="55" spans="2:12">
      <c r="B55" s="22">
        <v>50</v>
      </c>
      <c r="C55" s="12" t="s">
        <v>69</v>
      </c>
      <c r="D55" s="12" t="s">
        <v>16</v>
      </c>
      <c r="E55" s="12">
        <v>80</v>
      </c>
      <c r="F55" s="13" t="s">
        <v>70</v>
      </c>
      <c r="G55" s="14">
        <v>4.008</v>
      </c>
      <c r="H55" s="15" t="s">
        <v>32</v>
      </c>
      <c r="I55" s="4">
        <f t="shared" si="0"/>
        <v>139900</v>
      </c>
      <c r="J55" s="4">
        <f t="shared" si="1"/>
        <v>137400</v>
      </c>
      <c r="K55" s="16">
        <v>128400</v>
      </c>
      <c r="L55"/>
    </row>
    <row r="56" spans="2:12">
      <c r="B56" s="22">
        <v>51</v>
      </c>
      <c r="C56" s="12" t="s">
        <v>11</v>
      </c>
      <c r="D56" s="12" t="s">
        <v>16</v>
      </c>
      <c r="E56" s="12">
        <v>80</v>
      </c>
      <c r="F56" s="13" t="s">
        <v>100</v>
      </c>
      <c r="G56" s="14">
        <v>1.7</v>
      </c>
      <c r="H56" s="15" t="s">
        <v>32</v>
      </c>
      <c r="I56" s="4">
        <f t="shared" si="0"/>
        <v>139900</v>
      </c>
      <c r="J56" s="4">
        <f t="shared" si="1"/>
        <v>137400</v>
      </c>
      <c r="K56" s="16">
        <v>128400</v>
      </c>
      <c r="L56"/>
    </row>
    <row r="57" spans="2:12">
      <c r="B57" s="22">
        <v>52</v>
      </c>
      <c r="C57" s="12" t="s">
        <v>13</v>
      </c>
      <c r="D57" s="12" t="s">
        <v>16</v>
      </c>
      <c r="E57" s="12">
        <v>8</v>
      </c>
      <c r="F57" s="13" t="s">
        <v>33</v>
      </c>
      <c r="G57" s="14">
        <f>1.258-0.561-0.033-0.398-0.033</f>
        <v>0.2329999999999999</v>
      </c>
      <c r="H57" s="15"/>
      <c r="I57" s="4">
        <f t="shared" si="0"/>
        <v>109700</v>
      </c>
      <c r="J57" s="4">
        <f t="shared" si="1"/>
        <v>107200</v>
      </c>
      <c r="K57" s="16">
        <v>100100</v>
      </c>
      <c r="L57"/>
    </row>
    <row r="58" spans="2:12">
      <c r="B58" s="22">
        <v>53</v>
      </c>
      <c r="C58" s="12" t="s">
        <v>13</v>
      </c>
      <c r="D58" s="12" t="s">
        <v>16</v>
      </c>
      <c r="E58" s="12">
        <v>8</v>
      </c>
      <c r="F58" s="13" t="s">
        <v>40</v>
      </c>
      <c r="G58" s="14">
        <f>1.163-0.066</f>
        <v>1.097</v>
      </c>
      <c r="H58" s="15"/>
      <c r="I58" s="4">
        <f t="shared" si="0"/>
        <v>109700</v>
      </c>
      <c r="J58" s="4">
        <f t="shared" si="1"/>
        <v>107200</v>
      </c>
      <c r="K58" s="16">
        <v>100100</v>
      </c>
      <c r="L58"/>
    </row>
    <row r="59" spans="2:12">
      <c r="B59" s="22">
        <v>54</v>
      </c>
      <c r="C59" s="12" t="s">
        <v>13</v>
      </c>
      <c r="D59" s="12" t="s">
        <v>16</v>
      </c>
      <c r="E59" s="12">
        <v>8</v>
      </c>
      <c r="F59" s="13" t="s">
        <v>41</v>
      </c>
      <c r="G59" s="14">
        <f>0.392-0.033-0.033</f>
        <v>0.32599999999999996</v>
      </c>
      <c r="H59" s="15"/>
      <c r="I59" s="4">
        <f t="shared" si="0"/>
        <v>109700</v>
      </c>
      <c r="J59" s="4">
        <f t="shared" si="1"/>
        <v>107200</v>
      </c>
      <c r="K59" s="16">
        <v>100100</v>
      </c>
      <c r="L59"/>
    </row>
    <row r="60" spans="2:12">
      <c r="B60" s="22">
        <v>55</v>
      </c>
      <c r="C60" s="12" t="s">
        <v>13</v>
      </c>
      <c r="D60" s="12" t="s">
        <v>16</v>
      </c>
      <c r="E60" s="12">
        <v>90</v>
      </c>
      <c r="F60" s="13" t="s">
        <v>88</v>
      </c>
      <c r="G60" s="14">
        <v>0.08</v>
      </c>
      <c r="H60" s="15" t="s">
        <v>32</v>
      </c>
      <c r="I60" s="4">
        <f t="shared" si="0"/>
        <v>139900</v>
      </c>
      <c r="J60" s="4">
        <f t="shared" si="1"/>
        <v>137400</v>
      </c>
      <c r="K60" s="16">
        <v>128400</v>
      </c>
      <c r="L60"/>
    </row>
    <row r="61" spans="2:12">
      <c r="B61" s="22">
        <v>56</v>
      </c>
      <c r="C61" s="12" t="s">
        <v>24</v>
      </c>
      <c r="D61" s="12" t="s">
        <v>16</v>
      </c>
      <c r="E61" s="25">
        <v>2.5</v>
      </c>
      <c r="F61" s="13" t="s">
        <v>42</v>
      </c>
      <c r="G61" s="14">
        <f>0.718-0.043</f>
        <v>0.67499999999999993</v>
      </c>
      <c r="H61" s="15"/>
      <c r="I61" s="4">
        <f t="shared" si="0"/>
        <v>71900</v>
      </c>
      <c r="J61" s="4">
        <f t="shared" si="1"/>
        <v>69400</v>
      </c>
      <c r="K61" s="16">
        <v>64800</v>
      </c>
      <c r="L61"/>
    </row>
    <row r="62" spans="2:12">
      <c r="B62" s="22">
        <v>57</v>
      </c>
      <c r="C62" s="12" t="s">
        <v>25</v>
      </c>
      <c r="D62" s="12" t="s">
        <v>16</v>
      </c>
      <c r="E62" s="25">
        <v>2.5</v>
      </c>
      <c r="F62" s="13" t="s">
        <v>31</v>
      </c>
      <c r="G62" s="14">
        <f>1.31-0.024-0.025-0.025-0.075-0.048-0.125-0.098-0.098-0.024-0.024-0.098</f>
        <v>0.64600000000000024</v>
      </c>
      <c r="H62" s="15"/>
      <c r="I62" s="4">
        <f t="shared" si="0"/>
        <v>157200</v>
      </c>
      <c r="J62" s="4">
        <f t="shared" si="1"/>
        <v>154700</v>
      </c>
      <c r="K62" s="16">
        <v>144500</v>
      </c>
      <c r="L62"/>
    </row>
    <row r="63" spans="2:12">
      <c r="B63" s="22">
        <v>58</v>
      </c>
      <c r="C63" s="12" t="s">
        <v>14</v>
      </c>
      <c r="D63" s="12" t="s">
        <v>16</v>
      </c>
      <c r="E63" s="12">
        <v>2.5</v>
      </c>
      <c r="F63" s="13" t="s">
        <v>61</v>
      </c>
      <c r="G63" s="14">
        <v>0.19500000000000001</v>
      </c>
      <c r="H63" s="15" t="s">
        <v>32</v>
      </c>
      <c r="I63" s="4">
        <f t="shared" si="0"/>
        <v>145700</v>
      </c>
      <c r="J63" s="4">
        <f t="shared" si="1"/>
        <v>143200</v>
      </c>
      <c r="K63" s="16">
        <v>133800</v>
      </c>
      <c r="L63"/>
    </row>
    <row r="64" spans="2:12">
      <c r="B64" s="22">
        <v>59</v>
      </c>
      <c r="C64" s="12" t="s">
        <v>14</v>
      </c>
      <c r="D64" s="12" t="s">
        <v>16</v>
      </c>
      <c r="E64" s="12">
        <v>3.5</v>
      </c>
      <c r="F64" s="13" t="s">
        <v>62</v>
      </c>
      <c r="G64" s="14">
        <f>0.121-0.06</f>
        <v>6.0999999999999999E-2</v>
      </c>
      <c r="H64" s="15" t="s">
        <v>32</v>
      </c>
      <c r="I64" s="4">
        <f t="shared" si="0"/>
        <v>145700</v>
      </c>
      <c r="J64" s="4">
        <f t="shared" si="1"/>
        <v>143200</v>
      </c>
      <c r="K64" s="16">
        <v>133800</v>
      </c>
      <c r="L64"/>
    </row>
    <row r="65" spans="2:12">
      <c r="B65" s="22">
        <v>60</v>
      </c>
      <c r="C65" s="12" t="s">
        <v>15</v>
      </c>
      <c r="D65" s="12" t="s">
        <v>16</v>
      </c>
      <c r="E65" s="12">
        <v>3</v>
      </c>
      <c r="F65" s="13" t="s">
        <v>26</v>
      </c>
      <c r="G65" s="14">
        <f>1.116-0.025-0.025-0.025-0.1-0.025-0.071-0.05-0.026-0.05-0.026-0.046-0.049-0.025-0.025-0.05-0.025</f>
        <v>0.47300000000000014</v>
      </c>
      <c r="H65" s="15"/>
      <c r="I65" s="4">
        <f t="shared" si="0"/>
        <v>139900</v>
      </c>
      <c r="J65" s="4">
        <f t="shared" si="1"/>
        <v>137400</v>
      </c>
      <c r="K65" s="16">
        <v>128400</v>
      </c>
      <c r="L65"/>
    </row>
    <row r="66" spans="2:12">
      <c r="B66" s="22">
        <v>61</v>
      </c>
      <c r="C66" s="12" t="s">
        <v>15</v>
      </c>
      <c r="D66" s="12" t="s">
        <v>16</v>
      </c>
      <c r="E66" s="12">
        <v>52</v>
      </c>
      <c r="F66" s="13" t="s">
        <v>108</v>
      </c>
      <c r="G66" s="14">
        <v>1.865</v>
      </c>
      <c r="H66" s="15" t="s">
        <v>32</v>
      </c>
      <c r="I66" s="4">
        <f t="shared" si="0"/>
        <v>208600</v>
      </c>
      <c r="J66" s="4">
        <f t="shared" si="1"/>
        <v>206100</v>
      </c>
      <c r="K66" s="16">
        <v>192600</v>
      </c>
      <c r="L66"/>
    </row>
    <row r="67" spans="2:12">
      <c r="B67" s="22">
        <v>62</v>
      </c>
      <c r="C67" s="12" t="s">
        <v>27</v>
      </c>
      <c r="D67" s="12" t="s">
        <v>16</v>
      </c>
      <c r="E67" s="12">
        <v>18.7</v>
      </c>
      <c r="F67" s="13" t="s">
        <v>83</v>
      </c>
      <c r="G67" s="14">
        <f>1.594-0.531</f>
        <v>1.0630000000000002</v>
      </c>
      <c r="H67" s="15" t="s">
        <v>32</v>
      </c>
      <c r="I67" s="4">
        <f t="shared" si="0"/>
        <v>90700</v>
      </c>
      <c r="J67" s="4">
        <f t="shared" si="1"/>
        <v>88200</v>
      </c>
      <c r="K67" s="16">
        <v>82400</v>
      </c>
      <c r="L67"/>
    </row>
    <row r="68" spans="2:12">
      <c r="B68" s="22">
        <v>63</v>
      </c>
      <c r="C68" s="12" t="s">
        <v>27</v>
      </c>
      <c r="D68" s="12" t="s">
        <v>16</v>
      </c>
      <c r="E68" s="12">
        <v>18.7</v>
      </c>
      <c r="F68" s="13" t="s">
        <v>28</v>
      </c>
      <c r="G68" s="14">
        <v>1.5940000000000001</v>
      </c>
      <c r="H68" s="15" t="s">
        <v>32</v>
      </c>
      <c r="I68" s="4">
        <f t="shared" si="0"/>
        <v>90700</v>
      </c>
      <c r="J68" s="4">
        <f t="shared" si="1"/>
        <v>88200</v>
      </c>
      <c r="K68" s="16">
        <v>82400</v>
      </c>
      <c r="L68"/>
    </row>
    <row r="69" spans="2:12">
      <c r="B69" s="22">
        <v>64</v>
      </c>
      <c r="C69" s="12" t="s">
        <v>27</v>
      </c>
      <c r="D69" s="12" t="s">
        <v>16</v>
      </c>
      <c r="E69" s="12">
        <v>18.7</v>
      </c>
      <c r="F69" s="13" t="s">
        <v>28</v>
      </c>
      <c r="G69" s="14">
        <v>1.5940000000000001</v>
      </c>
      <c r="H69" s="15" t="s">
        <v>32</v>
      </c>
      <c r="I69" s="4">
        <f t="shared" si="0"/>
        <v>90700</v>
      </c>
      <c r="J69" s="4">
        <f t="shared" si="1"/>
        <v>88200</v>
      </c>
      <c r="K69" s="16">
        <v>82400</v>
      </c>
      <c r="L69"/>
    </row>
    <row r="70" spans="2:12">
      <c r="B70" s="22">
        <v>65</v>
      </c>
      <c r="C70" s="12" t="s">
        <v>27</v>
      </c>
      <c r="D70" s="12" t="s">
        <v>16</v>
      </c>
      <c r="E70" s="12">
        <v>18.7</v>
      </c>
      <c r="F70" s="13" t="s">
        <v>28</v>
      </c>
      <c r="G70" s="14">
        <v>1.5940000000000001</v>
      </c>
      <c r="H70" s="15" t="s">
        <v>32</v>
      </c>
      <c r="I70" s="4">
        <f t="shared" si="0"/>
        <v>90700</v>
      </c>
      <c r="J70" s="4">
        <f t="shared" si="1"/>
        <v>88200</v>
      </c>
      <c r="K70" s="16">
        <v>82400</v>
      </c>
      <c r="L70"/>
    </row>
    <row r="71" spans="2:12">
      <c r="B71" s="22">
        <v>66</v>
      </c>
      <c r="C71" s="12" t="s">
        <v>27</v>
      </c>
      <c r="D71" s="12" t="s">
        <v>16</v>
      </c>
      <c r="E71" s="12">
        <v>18.7</v>
      </c>
      <c r="F71" s="13" t="s">
        <v>29</v>
      </c>
      <c r="G71" s="14">
        <v>1.5960000000000001</v>
      </c>
      <c r="H71" s="15" t="s">
        <v>32</v>
      </c>
      <c r="I71" s="4">
        <f t="shared" ref="I71:I72" si="2">J71+2500</f>
        <v>90700</v>
      </c>
      <c r="J71" s="4">
        <f t="shared" ref="J71:J72" si="3">ROUNDUP(K71*1.07,-2)</f>
        <v>88200</v>
      </c>
      <c r="K71" s="16">
        <v>82400</v>
      </c>
      <c r="L71"/>
    </row>
    <row r="72" spans="2:12" ht="16.5" thickBot="1">
      <c r="B72" s="23">
        <v>67</v>
      </c>
      <c r="C72" s="17" t="s">
        <v>64</v>
      </c>
      <c r="D72" s="17" t="s">
        <v>16</v>
      </c>
      <c r="E72" s="17">
        <v>70</v>
      </c>
      <c r="F72" s="18" t="s">
        <v>57</v>
      </c>
      <c r="G72" s="19">
        <v>5.77</v>
      </c>
      <c r="H72" s="20" t="s">
        <v>32</v>
      </c>
      <c r="I72" s="6">
        <f t="shared" si="2"/>
        <v>122300</v>
      </c>
      <c r="J72" s="6">
        <f t="shared" si="3"/>
        <v>119800</v>
      </c>
      <c r="K72" s="24">
        <v>111900</v>
      </c>
      <c r="L72"/>
    </row>
    <row r="73" spans="2:12">
      <c r="L73"/>
    </row>
    <row r="74" spans="2:12">
      <c r="L74"/>
    </row>
    <row r="75" spans="2:12" ht="15">
      <c r="C75" s="33" t="s">
        <v>79</v>
      </c>
      <c r="D75" s="33"/>
      <c r="E75" s="33"/>
      <c r="F75" s="33"/>
      <c r="G75" s="33"/>
      <c r="H75" s="33"/>
      <c r="I75" s="33"/>
      <c r="J75" s="33"/>
      <c r="K75" s="33"/>
      <c r="L75"/>
    </row>
    <row r="76" spans="2:12" ht="15">
      <c r="C76" s="33"/>
      <c r="D76" s="33"/>
      <c r="E76" s="33"/>
      <c r="F76" s="33"/>
      <c r="G76" s="33"/>
      <c r="H76" s="33"/>
      <c r="I76" s="33"/>
      <c r="J76" s="33"/>
      <c r="K76" s="33"/>
      <c r="L76"/>
    </row>
    <row r="77" spans="2:12" ht="15">
      <c r="C77" s="33"/>
      <c r="D77" s="33"/>
      <c r="E77" s="33"/>
      <c r="F77" s="33"/>
      <c r="G77" s="33"/>
      <c r="H77" s="33"/>
      <c r="I77" s="33"/>
      <c r="J77" s="33"/>
      <c r="K77" s="33"/>
      <c r="L77"/>
    </row>
    <row r="78" spans="2:12" ht="15">
      <c r="C78" s="33"/>
      <c r="D78" s="33"/>
      <c r="E78" s="33"/>
      <c r="F78" s="33"/>
      <c r="G78" s="33"/>
      <c r="H78" s="33"/>
      <c r="I78" s="33"/>
      <c r="J78" s="33"/>
      <c r="K78" s="33"/>
      <c r="L78"/>
    </row>
    <row r="79" spans="2:12" ht="15">
      <c r="C79" s="33"/>
      <c r="D79" s="33"/>
      <c r="E79" s="33"/>
      <c r="F79" s="33"/>
      <c r="G79" s="33"/>
      <c r="H79" s="33"/>
      <c r="I79" s="33"/>
      <c r="J79" s="33"/>
      <c r="K79" s="33"/>
      <c r="L79"/>
    </row>
    <row r="80" spans="2:12" ht="15">
      <c r="C80" s="33"/>
      <c r="D80" s="33"/>
      <c r="E80" s="33"/>
      <c r="F80" s="33"/>
      <c r="G80" s="33"/>
      <c r="H80" s="33"/>
      <c r="I80" s="33"/>
      <c r="J80" s="33"/>
      <c r="K80" s="33"/>
      <c r="L80"/>
    </row>
    <row r="81" spans="3:12" ht="15">
      <c r="C81" s="33"/>
      <c r="D81" s="33"/>
      <c r="E81" s="33"/>
      <c r="F81" s="33"/>
      <c r="G81" s="33"/>
      <c r="H81" s="33"/>
      <c r="I81" s="33"/>
      <c r="J81" s="33"/>
      <c r="K81" s="33"/>
      <c r="L81"/>
    </row>
    <row r="82" spans="3:12" ht="139.5" customHeight="1">
      <c r="C82" s="33"/>
      <c r="D82" s="33"/>
      <c r="E82" s="33"/>
      <c r="F82" s="33"/>
      <c r="G82" s="33"/>
      <c r="H82" s="33"/>
      <c r="I82" s="33"/>
      <c r="J82" s="33"/>
      <c r="K82" s="33"/>
      <c r="L82"/>
    </row>
    <row r="83" spans="3:12">
      <c r="L83"/>
    </row>
    <row r="84" spans="3:12" ht="15">
      <c r="C84" s="34" t="s">
        <v>46</v>
      </c>
      <c r="D84" s="34"/>
      <c r="E84" s="34"/>
      <c r="F84" s="34"/>
      <c r="G84" s="34"/>
      <c r="H84" s="34"/>
      <c r="I84" s="34"/>
      <c r="J84" s="34"/>
      <c r="K84" s="34"/>
      <c r="L84"/>
    </row>
    <row r="85" spans="3:12" ht="16.5" customHeight="1">
      <c r="C85" s="34"/>
      <c r="D85" s="34"/>
      <c r="E85" s="34"/>
      <c r="F85" s="34"/>
      <c r="G85" s="34"/>
      <c r="H85" s="34"/>
      <c r="I85" s="34"/>
      <c r="J85" s="34"/>
      <c r="K85" s="34"/>
      <c r="L85"/>
    </row>
    <row r="86" spans="3:12" ht="15">
      <c r="C86" s="34"/>
      <c r="D86" s="34"/>
      <c r="E86" s="34"/>
      <c r="F86" s="34"/>
      <c r="G86" s="34"/>
      <c r="H86" s="34"/>
      <c r="I86" s="34"/>
      <c r="J86" s="34"/>
      <c r="K86" s="34"/>
      <c r="L86"/>
    </row>
    <row r="87" spans="3:12">
      <c r="L87"/>
    </row>
    <row r="88" spans="3:12" ht="18.75" customHeight="1">
      <c r="L88"/>
    </row>
    <row r="89" spans="3:12">
      <c r="L89"/>
    </row>
    <row r="90" spans="3:12">
      <c r="L90"/>
    </row>
    <row r="91" spans="3:12">
      <c r="L91"/>
    </row>
    <row r="92" spans="3:12">
      <c r="L92"/>
    </row>
    <row r="93" spans="3:12">
      <c r="L93"/>
    </row>
    <row r="94" spans="3:12">
      <c r="L94"/>
    </row>
    <row r="95" spans="3:12" ht="15.75" customHeight="1">
      <c r="L95"/>
    </row>
    <row r="96" spans="3:12">
      <c r="L96"/>
    </row>
    <row r="97" spans="12:12">
      <c r="L97"/>
    </row>
    <row r="98" spans="12:12">
      <c r="L98"/>
    </row>
    <row r="99" spans="12:12" ht="135" customHeight="1">
      <c r="L99"/>
    </row>
    <row r="100" spans="12:12" ht="14.25" customHeight="1">
      <c r="L100"/>
    </row>
    <row r="101" spans="12:12">
      <c r="L101"/>
    </row>
    <row r="102" spans="12:12" ht="18.75" customHeight="1">
      <c r="L102"/>
    </row>
    <row r="103" spans="12:12" ht="15.75" customHeight="1">
      <c r="L103"/>
    </row>
    <row r="104" spans="12:12" ht="14.25" customHeight="1">
      <c r="L104"/>
    </row>
    <row r="105" spans="12:12" ht="17.25" customHeight="1">
      <c r="L105"/>
    </row>
    <row r="106" spans="12:12">
      <c r="L106"/>
    </row>
    <row r="107" spans="12:12">
      <c r="L107"/>
    </row>
    <row r="108" spans="12:12">
      <c r="L108"/>
    </row>
    <row r="109" spans="12:12">
      <c r="L109"/>
    </row>
    <row r="110" spans="12:12" ht="16.5" customHeight="1">
      <c r="L110"/>
    </row>
    <row r="111" spans="12:12">
      <c r="L111"/>
    </row>
    <row r="112" spans="12:12">
      <c r="L112"/>
    </row>
    <row r="113" spans="1:12" ht="13.5" customHeight="1">
      <c r="L113"/>
    </row>
    <row r="114" spans="1:12" ht="13.5" customHeight="1">
      <c r="L114"/>
    </row>
    <row r="115" spans="1:12">
      <c r="L115"/>
    </row>
    <row r="116" spans="1:12">
      <c r="L116"/>
    </row>
    <row r="117" spans="1:12" ht="16.5" customHeight="1">
      <c r="L117"/>
    </row>
    <row r="118" spans="1:12">
      <c r="L118"/>
    </row>
    <row r="119" spans="1:12">
      <c r="L119"/>
    </row>
    <row r="120" spans="1:12" ht="18" customHeight="1">
      <c r="L120" s="1"/>
    </row>
    <row r="121" spans="1:12" ht="13.5" customHeight="1">
      <c r="L121" s="1"/>
    </row>
    <row r="122" spans="1:12" ht="15.75" customHeight="1">
      <c r="A122" s="1"/>
      <c r="L122" s="1"/>
    </row>
    <row r="123" spans="1:12" ht="16.5" customHeight="1">
      <c r="A123" s="1"/>
      <c r="L123" s="1"/>
    </row>
    <row r="124" spans="1:12" ht="15" customHeight="1">
      <c r="A124" s="1"/>
      <c r="L124" s="1"/>
    </row>
    <row r="125" spans="1:12">
      <c r="A125" s="1"/>
      <c r="L125" s="1"/>
    </row>
    <row r="126" spans="1:12">
      <c r="A126" s="1"/>
      <c r="L126" s="1"/>
    </row>
    <row r="127" spans="1:12" ht="16.5" customHeight="1">
      <c r="A127" s="1"/>
      <c r="L127" s="1"/>
    </row>
    <row r="128" spans="1:12" s="1" customFormat="1" ht="15" customHeight="1">
      <c r="B128"/>
      <c r="C128"/>
      <c r="D128"/>
      <c r="E128"/>
      <c r="F128"/>
      <c r="G128"/>
      <c r="H128"/>
      <c r="I128" s="3"/>
      <c r="J128" s="3"/>
      <c r="K128" s="3"/>
    </row>
    <row r="129" spans="1:12" s="1" customFormat="1" ht="15" customHeight="1">
      <c r="B129"/>
      <c r="C129"/>
      <c r="D129"/>
      <c r="E129"/>
      <c r="F129"/>
      <c r="G129"/>
      <c r="H129"/>
      <c r="I129" s="3"/>
      <c r="J129" s="3"/>
      <c r="K129" s="3"/>
      <c r="L129" s="2"/>
    </row>
    <row r="130" spans="1:12" s="1" customFormat="1" ht="15.75" customHeight="1">
      <c r="B130"/>
      <c r="C130"/>
      <c r="D130"/>
      <c r="E130"/>
      <c r="F130"/>
      <c r="G130"/>
      <c r="H130"/>
      <c r="I130" s="3"/>
      <c r="J130" s="3"/>
      <c r="K130" s="3"/>
      <c r="L130" s="2"/>
    </row>
    <row r="131" spans="1:12" s="1" customFormat="1" ht="15" customHeight="1">
      <c r="B131"/>
      <c r="C131"/>
      <c r="D131"/>
      <c r="E131"/>
      <c r="F131"/>
      <c r="G131"/>
      <c r="H131"/>
      <c r="I131" s="3"/>
      <c r="J131" s="3"/>
      <c r="K131" s="3"/>
      <c r="L131" s="2"/>
    </row>
    <row r="132" spans="1:12" s="1" customFormat="1" ht="15" customHeight="1">
      <c r="A132"/>
      <c r="B132"/>
      <c r="C132"/>
      <c r="D132"/>
      <c r="E132"/>
      <c r="F132"/>
      <c r="G132"/>
      <c r="H132"/>
      <c r="I132" s="3"/>
      <c r="J132" s="3"/>
      <c r="K132" s="3"/>
      <c r="L132" s="2"/>
    </row>
    <row r="133" spans="1:12" s="1" customFormat="1" ht="15" customHeight="1">
      <c r="A133"/>
      <c r="B133"/>
      <c r="C133"/>
      <c r="D133"/>
      <c r="E133"/>
      <c r="F133"/>
      <c r="G133"/>
      <c r="H133"/>
      <c r="I133" s="3"/>
      <c r="J133" s="3"/>
      <c r="K133" s="3"/>
      <c r="L133" s="2"/>
    </row>
    <row r="134" spans="1:12" s="1" customFormat="1" ht="15" customHeight="1">
      <c r="A134"/>
      <c r="B134"/>
      <c r="C134"/>
      <c r="D134"/>
      <c r="E134"/>
      <c r="F134"/>
      <c r="G134"/>
      <c r="H134"/>
      <c r="I134" s="3"/>
      <c r="J134" s="3"/>
      <c r="K134" s="3"/>
      <c r="L134" s="2"/>
    </row>
    <row r="135" spans="1:12" s="1" customFormat="1" ht="14.25" customHeight="1">
      <c r="A135"/>
      <c r="B135"/>
      <c r="C135"/>
      <c r="D135"/>
      <c r="E135"/>
      <c r="F135"/>
      <c r="G135"/>
      <c r="H135"/>
      <c r="I135" s="3"/>
      <c r="J135" s="3"/>
      <c r="K135" s="3"/>
      <c r="L135" s="2"/>
    </row>
    <row r="136" spans="1:12" s="1" customFormat="1" ht="13.5" customHeight="1">
      <c r="A136"/>
      <c r="B136"/>
      <c r="C136"/>
      <c r="D136"/>
      <c r="E136"/>
      <c r="F136"/>
      <c r="G136"/>
      <c r="H136"/>
      <c r="I136" s="3"/>
      <c r="J136" s="3"/>
      <c r="K136" s="3"/>
      <c r="L136" s="2"/>
    </row>
    <row r="137" spans="1:12" s="1" customFormat="1" ht="15" customHeight="1">
      <c r="A137"/>
      <c r="B137"/>
      <c r="C137"/>
      <c r="D137"/>
      <c r="E137"/>
      <c r="F137"/>
      <c r="G137"/>
      <c r="H137"/>
      <c r="I137" s="3"/>
      <c r="J137" s="3"/>
      <c r="K137" s="3"/>
      <c r="L137" s="2"/>
    </row>
    <row r="138" spans="1:12" ht="13.5" customHeight="1"/>
    <row r="139" spans="1:12" ht="15" customHeight="1"/>
    <row r="140" spans="1:12" ht="15" customHeight="1"/>
    <row r="141" spans="1:12" ht="12.75" customHeight="1"/>
    <row r="142" spans="1:12" ht="14.25" customHeight="1"/>
    <row r="143" spans="1:12" ht="15" customHeight="1"/>
    <row r="144" spans="1:12" ht="15" customHeight="1"/>
    <row r="145" ht="141" customHeight="1"/>
    <row r="152" ht="14.25" customHeight="1"/>
  </sheetData>
  <autoFilter ref="B5:K72"/>
  <mergeCells count="3">
    <mergeCell ref="B3:K3"/>
    <mergeCell ref="C84:K86"/>
    <mergeCell ref="C75:K82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Company>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</dc:title>
  <dc:creator>Михаил Сергеевич</dc:creator>
  <cp:keywords>ООО "СтальОптТорг"</cp:keywords>
  <cp:lastModifiedBy>ЮиМ</cp:lastModifiedBy>
  <cp:lastPrinted>2017-11-28T11:08:49Z</cp:lastPrinted>
  <dcterms:created xsi:type="dcterms:W3CDTF">2017-06-14T11:25:05Z</dcterms:created>
  <dcterms:modified xsi:type="dcterms:W3CDTF">2024-01-17T12:52:06Z</dcterms:modified>
</cp:coreProperties>
</file>